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ing-my.sharepoint.com/personal/dmitrii_stepanchenko_ing_com/Documents/Desktop/Teaching/Teaching/Risk-management in Bank/1. foundations/For site/"/>
    </mc:Choice>
  </mc:AlternateContent>
  <xr:revisionPtr revIDLastSave="39" documentId="11_B3E5D67294CBC9E79FC218487F0894FA53827593" xr6:coauthVersionLast="47" xr6:coauthVersionMax="47" xr10:uidLastSave="{C0496747-58D5-4B60-8032-B6DC798A7632}"/>
  <bookViews>
    <workbookView xWindow="-108" yWindow="-108" windowWidth="23256" windowHeight="12576" xr2:uid="{00000000-000D-0000-FFFF-FFFF00000000}"/>
  </bookViews>
  <sheets>
    <sheet name="ROE tree" sheetId="4" r:id="rId1"/>
    <sheet name="Summary" sheetId="2" r:id="rId2"/>
  </sheets>
  <definedNames>
    <definedName name="_31_декабря_2004">"PPE_headings_rus"</definedName>
    <definedName name="_31_декабря_2005">"PE_headings_rus"</definedName>
    <definedName name="_xlnm._FilterDatabase" localSheetId="0" hidden="1">'ROE tree'!$A$7:$J$42</definedName>
    <definedName name="_Order1">255</definedName>
    <definedName name="_Order2">255</definedName>
    <definedName name="AS2DocOpenMode">"AS2DocumentEdit"</definedName>
    <definedName name="Cl_tax_rate">24%</definedName>
    <definedName name="Cl_USD_rate">31.7844</definedName>
    <definedName name="_xlnm.Database">#REF!</definedName>
    <definedName name="gauge">17509553</definedName>
    <definedName name="HTML_CodePage">1251</definedName>
    <definedName name="HTML_Control">{"'Котировки'!$A$10:$E$131"}</definedName>
    <definedName name="HTML_OBDlg2">FALSE</definedName>
    <definedName name="HTML_OBDlg3">TRUE</definedName>
    <definedName name="HTML_OBDlg4">TRUE</definedName>
    <definedName name="HTML_OS">0</definedName>
    <definedName name="HTML_PathFile">"S:\SITE\Kot_vek.htm"</definedName>
    <definedName name="HTML_PathTemplate">"G:\TEMP\Котировки векселей.htm"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SSET_BACKED_FDIC">"c6301"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SH_DIVIDENDS_NET_INCOME_FDIC">"c6738"</definedName>
    <definedName name="IQ_CASH_IN_PROCESS_FDIC">"c6386"</definedName>
    <definedName name="IQ_CCE_FDIC">"c6296"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FDIC">"c6350"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_FDIC">"c6522"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Q">5000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Y">10000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EARNING_ASSETS_FDIC">"c6360"</definedName>
    <definedName name="IQ_EARNING_ASSETS_YIELD_FDIC">"c6724"</definedName>
    <definedName name="IQ_EARNINGS_COVERAGE_NET_CHARGE_OFFS_FDIC">"c6735"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IMATED_ASSESSABLE_DEPOSITS_FDIC">"c6490"</definedName>
    <definedName name="IQ_ESTIMATED_INSURED_DEPOSITS_FDIC">"c6491"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H">100000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Q">500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_CONTRACTS_FDIC">"c6517"</definedName>
    <definedName name="IQ_FX_CONTRACTS_SPOT_FDIC">"c6356"</definedName>
    <definedName name="IQ_FY">1000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TOTAL_FDIC">"c6569"</definedName>
    <definedName name="IQ_INT_FED_FUNDS_FDIC">"c6566"</definedName>
    <definedName name="IQ_INT_FOREIGN_DEPOSITS_FDIC">"c6565"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RATE_CONTRACTS_FDIC">"c6512"</definedName>
    <definedName name="IQ_INTEREST_RATE_EXPOSURES_FDIC">"c6662"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M">2000</definedName>
    <definedName name="IQ_LTMMONTH">120000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EY_MARKET_DEPOSIT_ACCOUNTS_FDIC">"c6553"</definedName>
    <definedName name="IQ_MONTH">15000</definedName>
    <definedName name="IQ_MORTGAGE_BACKED_SECURITIES_FDIC">"c6402"</definedName>
    <definedName name="IQ_MORTGAGE_SERVICING_FDIC">"c6335"</definedName>
    <definedName name="IQ_MULTIFAMILY_RESIDENTIAL_LOANS_FDIC">"c6311"</definedName>
    <definedName name="IQ_NAMES_REVISION_DATE_">40463.5759143519</definedName>
    <definedName name="IQ_NET_CHARGE_OFFS_FDIC">"c6641"</definedName>
    <definedName name="IQ_NET_CHARGE_OFFS_LOANS_FDIC">"c6751"</definedName>
    <definedName name="IQ_NET_INCOME_FDIC">"c6587"</definedName>
    <definedName name="IQ_NET_INT_INC_BNK_FDIC">"c6570"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TM">6000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PENED55">1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SSETS_FDIC">"c6338"</definedName>
    <definedName name="IQ_OTHER_BORROWED_FUNDS_FDIC">"c6345"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INSURANCE_FEES_FDIC">"c6672"</definedName>
    <definedName name="IQ_OTHER_INTANGIBLE_FDIC">"c6337"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NON_INT_EXP_FDIC">"c6578"</definedName>
    <definedName name="IQ_OTHER_NON_INT_EXPENSE_FDIC">"c6679"</definedName>
    <definedName name="IQ_OTHER_NON_INT_INC_FDIC">"c6676"</definedName>
    <definedName name="IQ_OTHER_OFF_BS_LIAB_FDIC">"c6533"</definedName>
    <definedName name="IQ_OTHER_RE_OWNED_FDIC">"c6330"</definedName>
    <definedName name="IQ_OTHER_SAVINGS_DEPOSITS_FDIC">"c6554"</definedName>
    <definedName name="IQ_OTHER_TRANSACTIONS_FDIC">"c6504"</definedName>
    <definedName name="IQ_OTHER_UNUSED_COMMITMENTS_FDIC">"c6530"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ERCENT_INSURED_FDIC">"c6374"</definedName>
    <definedName name="IQ_PLEDGED_SECURITIES_FDIC">"c6401"</definedName>
    <definedName name="IQ_PRE_TAX_INCOME_FDIC">"c6581"</definedName>
    <definedName name="IQ_PREFERRED_FDIC">"c6349"</definedName>
    <definedName name="IQ_PREMISES_EQUIPMENT_FDIC">"c6577"</definedName>
    <definedName name="IQ_PRETAX_RETURN_ASSETS_FDIC">"c6731"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TATEMENTS_NET_FDIC">"c6500"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FDIC">"c6730"</definedName>
    <definedName name="IQ_RETURN_EQUITY_FDIC">"c6732"</definedName>
    <definedName name="IQ_REVALUATION_GAINS_FDIC">"c6428"</definedName>
    <definedName name="IQ_REVALUATION_LOSSES_FDIC">"c6429"</definedName>
    <definedName name="IQ_RISK_WEIGHTED_ASSETS_FDIC">"c6370"</definedName>
    <definedName name="IQ_SALARY_FDIC">"c6576"</definedName>
    <definedName name="IQ_SALE_CONVERSION_RETIREMENT_STOCK_FDIC">"c6661"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SSETS_FDIC">"c6339"</definedName>
    <definedName name="IQ_TOTAL_CHARGE_OFFS_FDIC">"c6603"</definedName>
    <definedName name="IQ_TOTAL_DEBT_SECURITIES_FDIC">"c6410"</definedName>
    <definedName name="IQ_TOTAL_DEPOSITS_FDIC">"c6342"</definedName>
    <definedName name="IQ_TOTAL_EMPLOYEES_FDIC">"c6355"</definedName>
    <definedName name="IQ_TOTAL_LIAB_EQUITY_FDIC">"c6354"</definedName>
    <definedName name="IQ_TOTAL_LIABILITIES_FDIC">"c6348"</definedName>
    <definedName name="IQ_TOTAL_RECOVERIES_FDIC">"c6622"</definedName>
    <definedName name="IQ_TOTAL_REV_BNK_FDIC">"c6786"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EEK">50000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">3000</definedName>
    <definedName name="IQ_YTDMONTH">130000</definedName>
    <definedName name="Op_tax_rate">24%</definedName>
    <definedName name="Period_tax_rate">24%</definedName>
    <definedName name="solver_lin">0</definedName>
    <definedName name="solver_num">18</definedName>
    <definedName name="solver_rel1">3</definedName>
    <definedName name="solver_rel10">3</definedName>
    <definedName name="solver_rel11">3</definedName>
    <definedName name="solver_rel12">3</definedName>
    <definedName name="solver_rel13">3</definedName>
    <definedName name="solver_rel14">3</definedName>
    <definedName name="solver_rel15">3</definedName>
    <definedName name="solver_rel16">3</definedName>
    <definedName name="solver_rel17">3</definedName>
    <definedName name="solver_rel18">3</definedName>
    <definedName name="solver_rel2">3</definedName>
    <definedName name="solver_rel3">3</definedName>
    <definedName name="solver_rel4">3</definedName>
    <definedName name="solver_rel5">3</definedName>
    <definedName name="solver_rel6">3</definedName>
    <definedName name="solver_rel7">3</definedName>
    <definedName name="solver_rel8">3</definedName>
    <definedName name="solver_rel9">3</definedName>
    <definedName name="solver_rhs1">0</definedName>
    <definedName name="solver_rhs10">0</definedName>
    <definedName name="solver_rhs11">0</definedName>
    <definedName name="solver_rhs12">0</definedName>
    <definedName name="solver_rhs13">0</definedName>
    <definedName name="solver_rhs14">0</definedName>
    <definedName name="solver_rhs15">0</definedName>
    <definedName name="solver_rhs16">0</definedName>
    <definedName name="solver_rhs17">0</definedName>
    <definedName name="solver_rhs18">0</definedName>
    <definedName name="solver_rhs2">0</definedName>
    <definedName name="solver_rhs3">0</definedName>
    <definedName name="solver_rhs4">0</definedName>
    <definedName name="solver_rhs5">0</definedName>
    <definedName name="solver_rhs6">0</definedName>
    <definedName name="solver_rhs7">0</definedName>
    <definedName name="solver_rhs8">0</definedName>
    <definedName name="solver_rhs9">0</definedName>
    <definedName name="solver_tmp">0</definedName>
    <definedName name="solver_typ">3</definedName>
    <definedName name="solver_val">0</definedName>
    <definedName name="TextRefCopyRangeCount">11</definedName>
    <definedName name="Tikmark">7</definedName>
    <definedName name="XRefCopyRangeCount">1</definedName>
  </definedNames>
  <calcPr calcId="191029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D15" i="4" l="1"/>
  <c r="D21" i="4"/>
  <c r="D42" i="4"/>
  <c r="D37" i="4"/>
  <c r="D20" i="4"/>
  <c r="D32" i="4"/>
  <c r="C32" i="4"/>
  <c r="C4" i="2"/>
  <c r="C37" i="4"/>
  <c r="B4" i="2" l="1"/>
  <c r="C16" i="4"/>
  <c r="D33" i="4"/>
  <c r="D31" i="4" s="1"/>
  <c r="D16" i="4"/>
  <c r="D9" i="4" s="1"/>
  <c r="D39" i="4"/>
  <c r="D19" i="4"/>
  <c r="C21" i="4"/>
  <c r="C42" i="4"/>
  <c r="C20" i="4"/>
  <c r="C33" i="4"/>
  <c r="C31" i="4" s="1"/>
  <c r="E31" i="4" s="1"/>
  <c r="E42" i="4" l="1"/>
  <c r="C9" i="4"/>
  <c r="C4" i="4" s="1"/>
  <c r="D26" i="4"/>
  <c r="D24" i="4" s="1"/>
  <c r="D25" i="4" s="1"/>
  <c r="D14" i="4" s="1"/>
  <c r="D27" i="4"/>
  <c r="D38" i="4"/>
  <c r="D36" i="4" s="1"/>
  <c r="D4" i="4"/>
  <c r="C19" i="4"/>
  <c r="C38" i="4"/>
  <c r="C39" i="4"/>
  <c r="C27" i="4"/>
  <c r="C26" i="4"/>
  <c r="E19" i="4" l="1"/>
  <c r="C24" i="4"/>
  <c r="C25" i="4" s="1"/>
  <c r="E25" i="4" s="1"/>
  <c r="C36" i="4"/>
  <c r="E36" i="4" s="1"/>
  <c r="C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Dmitry Stepanchenko</author>
  </authors>
  <commentList>
    <comment ref="A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Dmitry Stepanchenko:</t>
        </r>
        <r>
          <rPr>
            <sz val="9"/>
            <color indexed="81"/>
            <rFont val="Tahoma"/>
            <family val="2"/>
            <charset val="204"/>
          </rPr>
          <t xml:space="preserve">
втч межбанк</t>
        </r>
      </text>
    </comment>
  </commentList>
</comments>
</file>

<file path=xl/sharedStrings.xml><?xml version="1.0" encoding="utf-8"?>
<sst xmlns="http://schemas.openxmlformats.org/spreadsheetml/2006/main" count="64" uniqueCount="59">
  <si>
    <t>Interest income</t>
  </si>
  <si>
    <t>Non-interest income</t>
  </si>
  <si>
    <t>Balance Sheet</t>
  </si>
  <si>
    <t>Income Statement</t>
  </si>
  <si>
    <t>Average earning assets</t>
  </si>
  <si>
    <t>Average total assets</t>
  </si>
  <si>
    <t>Average total equity</t>
  </si>
  <si>
    <t>Net profit</t>
  </si>
  <si>
    <t>Non-interest expense</t>
  </si>
  <si>
    <t>Interest expense</t>
  </si>
  <si>
    <t>Loans and advances to customers</t>
  </si>
  <si>
    <t>Securities</t>
  </si>
  <si>
    <t>Net interest income</t>
  </si>
  <si>
    <t>Net credit loss allowance charge for debt financial assets (PLI charge)</t>
  </si>
  <si>
    <t>Operating costs (Staff and administrative expenses)</t>
  </si>
  <si>
    <t>Income tax</t>
  </si>
  <si>
    <t>ROE</t>
  </si>
  <si>
    <t>ROA</t>
  </si>
  <si>
    <t>net profit / average assets</t>
  </si>
  <si>
    <t>EM</t>
  </si>
  <si>
    <t>Average assets / average equity</t>
  </si>
  <si>
    <t>NII/A</t>
  </si>
  <si>
    <t>Non int income ( Commission Income + Financial result from securities + FX dealing revaluation + Other operating Income) / average assets</t>
  </si>
  <si>
    <t>NIE/A</t>
  </si>
  <si>
    <t>NII/A - NIE/A</t>
  </si>
  <si>
    <t>II/EA</t>
  </si>
  <si>
    <t>total int income / average int generating assets, incl. net loans</t>
  </si>
  <si>
    <t>IE/EA</t>
  </si>
  <si>
    <t>total int expense / average int generating assets, incl. net loans</t>
  </si>
  <si>
    <t>NIM</t>
  </si>
  <si>
    <t>LLC/CP</t>
  </si>
  <si>
    <t>PLI charge  / gross loan portfolio</t>
  </si>
  <si>
    <t>CP/A</t>
  </si>
  <si>
    <t>Gross credit portfolio / average assets</t>
  </si>
  <si>
    <t>LLC/CP * CP/A</t>
  </si>
  <si>
    <t>CIR</t>
  </si>
  <si>
    <t>EAR</t>
  </si>
  <si>
    <t>average int generating assets, incl. net loans / average assets</t>
  </si>
  <si>
    <t>OI/EA</t>
  </si>
  <si>
    <t>Operating income/ average int generating assets, incl. net loans</t>
  </si>
  <si>
    <t>CIR * EAR * OI/EA</t>
  </si>
  <si>
    <t>(PBT-net profit) / average assets</t>
  </si>
  <si>
    <t>Profit before taxes</t>
  </si>
  <si>
    <t>Operating income</t>
  </si>
  <si>
    <t>Average gross loan portfolio</t>
  </si>
  <si>
    <t>Non int expense ( Commission expense + Other operating expense) / average assets</t>
  </si>
  <si>
    <t>II/EAR - IE/EAR</t>
  </si>
  <si>
    <t>net int income / average assets</t>
  </si>
  <si>
    <t>Cost to income</t>
  </si>
  <si>
    <t>LLP charge / Assets</t>
  </si>
  <si>
    <t>Net int income / Assets</t>
  </si>
  <si>
    <t>Net non-int income / Assets</t>
  </si>
  <si>
    <t>Tax / Assets</t>
  </si>
  <si>
    <t>OPEX / Assets</t>
  </si>
  <si>
    <t>Check</t>
  </si>
  <si>
    <t>Metric</t>
  </si>
  <si>
    <t>Component from financial reportin</t>
  </si>
  <si>
    <t>Bank 1</t>
  </si>
  <si>
    <t>Bank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</si>
</sst>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%"/>
    <numFmt numFmtId="166" formatCode="_-* #,##0.0\ _₽_-;\-* #,##0.0\ _₽_-;_-* &quot;-&quot;??\ _₽_-;_-@_-"/>
    <numFmt numFmtId="167" formatCode="_-* #,##0\ _₽_-;\-* #,##0\ _₽_-;_-* &quot;-&quot;??\ _₽_-;_-@_-"/>
    <numFmt numFmtId="168" formatCode="0.000%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0" xfId="1" applyFont="1"/>
    <xf numFmtId="0" fontId="3" fillId="0" borderId="2" xfId="1" applyFont="1" applyBorder="1"/>
    <xf numFmtId="0" fontId="3" fillId="0" borderId="2" xfId="1" applyFont="1" applyFill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  <xf numFmtId="0" fontId="4" fillId="0" borderId="0" xfId="1" applyFont="1"/>
    <xf numFmtId="0" fontId="7" fillId="0" borderId="0" xfId="1" applyFont="1" applyAlignment="1">
      <alignment horizontal="left" inden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/>
    </xf>
    <xf numFmtId="14" fontId="3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10" fontId="3" fillId="0" borderId="0" xfId="2" applyNumberFormat="1" applyFont="1" applyAlignment="1">
      <alignment horizontal="left" vertical="center"/>
    </xf>
    <xf numFmtId="165" fontId="3" fillId="0" borderId="0" xfId="2" applyNumberFormat="1" applyFont="1" applyAlignment="1">
      <alignment horizontal="left" vertical="center"/>
    </xf>
    <xf numFmtId="0" fontId="3" fillId="0" borderId="2" xfId="1" applyFont="1" applyBorder="1" applyAlignment="1">
      <alignment vertical="center" wrapText="1"/>
    </xf>
    <xf numFmtId="165" fontId="3" fillId="0" borderId="2" xfId="2" applyNumberFormat="1" applyFont="1" applyBorder="1" applyAlignment="1">
      <alignment horizontal="left" vertical="center"/>
    </xf>
    <xf numFmtId="10" fontId="4" fillId="0" borderId="0" xfId="2" applyNumberFormat="1" applyFont="1" applyAlignment="1">
      <alignment horizontal="left" vertical="center"/>
    </xf>
    <xf numFmtId="166" fontId="4" fillId="0" borderId="0" xfId="4" applyNumberFormat="1" applyFont="1" applyAlignment="1">
      <alignment horizontal="left" vertical="center"/>
    </xf>
    <xf numFmtId="10" fontId="3" fillId="0" borderId="2" xfId="2" applyNumberFormat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1" applyFont="1" applyFill="1" applyBorder="1" applyAlignment="1">
      <alignment vertical="center" wrapText="1"/>
    </xf>
    <xf numFmtId="165" fontId="3" fillId="0" borderId="2" xfId="2" applyNumberFormat="1" applyFont="1" applyFill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7" fillId="0" borderId="0" xfId="1" applyFont="1" applyAlignment="1">
      <alignment horizontal="left" vertical="center" wrapText="1" indent="1"/>
    </xf>
    <xf numFmtId="0" fontId="4" fillId="4" borderId="0" xfId="1" applyFont="1" applyFill="1" applyAlignment="1">
      <alignment vertical="center" wrapText="1"/>
    </xf>
    <xf numFmtId="10" fontId="4" fillId="4" borderId="0" xfId="2" applyNumberFormat="1" applyFont="1" applyFill="1" applyAlignment="1">
      <alignment horizontal="left" vertical="center"/>
    </xf>
    <xf numFmtId="0" fontId="4" fillId="4" borderId="0" xfId="1" applyFont="1" applyFill="1"/>
    <xf numFmtId="10" fontId="1" fillId="0" borderId="1" xfId="5" applyNumberFormat="1" applyFont="1" applyBorder="1" applyAlignment="1">
      <alignment horizontal="center"/>
    </xf>
    <xf numFmtId="0" fontId="5" fillId="0" borderId="0" xfId="1" applyFont="1" applyAlignment="1">
      <alignment vertical="center" wrapText="1"/>
    </xf>
    <xf numFmtId="165" fontId="5" fillId="4" borderId="0" xfId="2" applyNumberFormat="1" applyFont="1" applyFill="1" applyAlignment="1">
      <alignment vertical="center" wrapText="1"/>
    </xf>
    <xf numFmtId="0" fontId="5" fillId="4" borderId="0" xfId="1" applyFont="1" applyFill="1" applyAlignment="1">
      <alignment vertical="center" wrapText="1"/>
    </xf>
    <xf numFmtId="0" fontId="7" fillId="0" borderId="0" xfId="1" applyFont="1" applyAlignment="1">
      <alignment horizontal="left" vertical="center" wrapText="1" indent="2"/>
    </xf>
    <xf numFmtId="10" fontId="7" fillId="0" borderId="0" xfId="2" applyNumberFormat="1" applyFont="1" applyAlignment="1">
      <alignment horizontal="left" vertical="center" indent="2"/>
    </xf>
    <xf numFmtId="10" fontId="7" fillId="3" borderId="0" xfId="2" applyNumberFormat="1" applyFont="1" applyFill="1" applyAlignment="1">
      <alignment horizontal="left" vertical="center" indent="2"/>
    </xf>
    <xf numFmtId="0" fontId="0" fillId="0" borderId="0" xfId="0" applyBorder="1"/>
    <xf numFmtId="4" fontId="0" fillId="0" borderId="0" xfId="0" applyNumberFormat="1" applyBorder="1"/>
    <xf numFmtId="0" fontId="1" fillId="2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0" fontId="1" fillId="0" borderId="0" xfId="5" applyNumberFormat="1" applyFon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167" fontId="0" fillId="0" borderId="1" xfId="4" applyNumberFormat="1" applyFont="1" applyBorder="1"/>
    <xf numFmtId="167" fontId="0" fillId="0" borderId="0" xfId="4" applyNumberFormat="1" applyFont="1" applyBorder="1"/>
    <xf numFmtId="167" fontId="0" fillId="0" borderId="1" xfId="4" applyNumberFormat="1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3" fillId="0" borderId="0" xfId="1" applyFont="1" applyBorder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/>
    <xf numFmtId="14" fontId="4" fillId="0" borderId="0" xfId="1" applyNumberFormat="1" applyFont="1" applyBorder="1" applyAlignment="1">
      <alignment horizontal="center"/>
    </xf>
    <xf numFmtId="0" fontId="3" fillId="0" borderId="0" xfId="1" applyFont="1" applyBorder="1" applyAlignment="1"/>
    <xf numFmtId="10" fontId="3" fillId="0" borderId="0" xfId="1" applyNumberFormat="1" applyFont="1" applyBorder="1"/>
    <xf numFmtId="0" fontId="4" fillId="0" borderId="0" xfId="1" applyFont="1" applyBorder="1" applyAlignment="1"/>
    <xf numFmtId="0" fontId="1" fillId="0" borderId="0" xfId="0" applyFont="1"/>
    <xf numFmtId="0" fontId="1" fillId="2" borderId="1" xfId="0" applyFont="1" applyFill="1" applyBorder="1" applyAlignment="1">
      <alignment horizontal="left"/>
    </xf>
    <xf numFmtId="165" fontId="4" fillId="4" borderId="0" xfId="5" applyNumberFormat="1" applyFont="1" applyFill="1"/>
    <xf numFmtId="3" fontId="0" fillId="0" borderId="0" xfId="0" applyNumberFormat="1" applyBorder="1"/>
    <xf numFmtId="3" fontId="10" fillId="0" borderId="0" xfId="4" applyNumberFormat="1" applyFont="1" applyAlignment="1">
      <alignment vertical="center"/>
    </xf>
    <xf numFmtId="3" fontId="0" fillId="0" borderId="0" xfId="0" applyNumberFormat="1"/>
    <xf numFmtId="165" fontId="3" fillId="0" borderId="0" xfId="5" applyNumberFormat="1" applyFont="1"/>
    <xf numFmtId="166" fontId="11" fillId="0" borderId="0" xfId="4" applyNumberFormat="1" applyFont="1" applyAlignment="1">
      <alignment horizontal="left" vertical="center"/>
    </xf>
    <xf numFmtId="0" fontId="11" fillId="0" borderId="0" xfId="1" applyFont="1" applyAlignment="1">
      <alignment vertical="center" wrapText="1"/>
    </xf>
    <xf numFmtId="0" fontId="11" fillId="0" borderId="0" xfId="1" applyFont="1"/>
    <xf numFmtId="0" fontId="11" fillId="0" borderId="0" xfId="1" applyFont="1" applyBorder="1"/>
    <xf numFmtId="168" fontId="11" fillId="0" borderId="0" xfId="5" applyNumberFormat="1" applyFont="1" applyAlignment="1">
      <alignment vertical="center" wrapText="1"/>
    </xf>
    <xf numFmtId="168" fontId="11" fillId="0" borderId="0" xfId="5" applyNumberFormat="1" applyFont="1" applyAlignment="1">
      <alignment horizontal="left" vertical="center"/>
    </xf>
    <xf numFmtId="168" fontId="11" fillId="0" borderId="0" xfId="5" applyNumberFormat="1" applyFont="1"/>
    <xf numFmtId="0" fontId="3" fillId="0" borderId="0" xfId="1" applyFont="1" applyAlignment="1">
      <alignment horizontal="center"/>
    </xf>
  </cellXfs>
  <cellStyles count="6">
    <cellStyle name="Comma" xfId="4" builtinId="3"/>
    <cellStyle name="Comma 2" xfId="3" xr:uid="{00000000-0005-0000-0000-000000000000}"/>
    <cellStyle name="Normal" xfId="0" builtinId="0"/>
    <cellStyle name="Normal 2" xfId="1" xr:uid="{00000000-0005-0000-0000-000001000000}"/>
    <cellStyle name="Percent" xfId="5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3375005D2A15B7DD4A49A9CFD8018F36.dms.sberbank.ru/3375005D2A15B7DD4A49A9CFD8018F36-A3706015402A346BAE2C7E4161CEDD42-9123E80A9554BE2BDB5337A6CA0F757D/1.png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3375005D2A15B7DD4A49A9CFD8018F36.dms.sberbank.ru/3375005D2A15B7DD4A49A9CFD8018F36-A3706015402A346BAE2C7E4161CEDD42-9123E80A9554BE2BDB5337A6CA0F757D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495299</xdr:colOff>
      <xdr:row>12</xdr:row>
      <xdr:rowOff>133349</xdr:rowOff>
    </xdr:from>
    <xdr:to>
      <xdr:col>20</xdr:col>
      <xdr:colOff>571499</xdr:colOff>
      <xdr:row>31</xdr:row>
      <xdr:rowOff>8527</xdr:rowOff>
    </xdr:to>
    <xdr:pic>
      <xdr:nvPicPr>
        <xdr:cNvPr id="2" name="Рисунок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9" y="1562099"/>
          <a:ext cx="9286875" cy="3428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4" name="Рисунок 3" descr="http://3375005D2A15B7DD4A49A9CFD8018F36.dms.sberbank.ru/3375005D2A15B7DD4A49A9CFD8018F36-A3706015402A346BAE2C7E4161CEDD42-9123E80A9554BE2BDB5337A6CA0F757D/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3375005D2A15B7DD4A49A9CFD8018F36.dms.sberbank.ru/3375005D2A15B7DD4A49A9CFD8018F36-A3706015402A346BAE2C7E4161CEDD42-9123E80A9554BE2BDB5337A6CA0F757D/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2:K42"/>
  <sheetViews>
    <sheetView showGridLines="0" tabSelected="1" zoomScale="80" zoomScaleNormal="80" workbookViewId="0">
      <selection activeCell="G1" sqref="G1"/>
    </sheetView>
  </sheetViews>
  <sheetFormatPr defaultColWidth="9.21875" defaultRowHeight="10.199999999999999" x14ac:dyDescent="0.2"/>
  <cols>
    <col min="1" max="1" width="22.6640625" style="15" customWidth="1"/>
    <col min="2" max="2" width="26.6640625" style="15" customWidth="1"/>
    <col min="3" max="3" width="12.44140625" style="8" bestFit="1" customWidth="1"/>
    <col min="4" max="4" width="12.44140625" style="8" bestFit="1" customWidth="1" collapsed="1"/>
    <col min="5" max="5" width="11.44140625" style="8" bestFit="1" customWidth="1"/>
    <col min="6" max="8" width="9.21875" style="8"/>
    <col min="9" max="9" width="26.77734375" style="8" customWidth="1"/>
    <col min="10" max="10" width="15.77734375" style="8" customWidth="1"/>
    <col min="11" max="16384" width="9.21875" style="8"/>
  </cols>
  <sheetData>
    <row r="2" spans="1:11" x14ac:dyDescent="0.2">
      <c r="C2" s="75" t="s">
        <v>16</v>
      </c>
      <c r="D2" s="75"/>
    </row>
    <row r="4" spans="1:11" s="70" customFormat="1" x14ac:dyDescent="0.2">
      <c r="A4" s="69" t="s">
        <v>54</v>
      </c>
      <c r="B4" s="69"/>
      <c r="C4" s="68">
        <f>C9-Summary!B4</f>
        <v>0</v>
      </c>
      <c r="D4" s="68">
        <f>D9-Summary!C4</f>
        <v>0</v>
      </c>
      <c r="I4" s="71"/>
      <c r="J4" s="71"/>
      <c r="K4" s="71"/>
    </row>
    <row r="5" spans="1:11" x14ac:dyDescent="0.2">
      <c r="C5" s="16"/>
      <c r="D5" s="16"/>
      <c r="I5" s="60"/>
      <c r="J5" s="60"/>
      <c r="K5" s="53"/>
    </row>
    <row r="6" spans="1:11" x14ac:dyDescent="0.2">
      <c r="C6" s="17">
        <v>43465</v>
      </c>
      <c r="D6" s="17">
        <v>43465</v>
      </c>
      <c r="I6" s="54"/>
      <c r="J6" s="55"/>
      <c r="K6" s="53"/>
    </row>
    <row r="7" spans="1:11" s="13" customFormat="1" x14ac:dyDescent="0.2">
      <c r="A7" s="18" t="s">
        <v>55</v>
      </c>
      <c r="B7" s="18" t="s">
        <v>56</v>
      </c>
      <c r="C7" s="19" t="s">
        <v>57</v>
      </c>
      <c r="D7" s="19" t="s">
        <v>58</v>
      </c>
      <c r="I7" s="56"/>
      <c r="J7" s="57"/>
      <c r="K7" s="56"/>
    </row>
    <row r="8" spans="1:11" x14ac:dyDescent="0.2">
      <c r="I8" s="58"/>
      <c r="J8" s="59"/>
      <c r="K8" s="53"/>
    </row>
    <row r="9" spans="1:11" ht="14.4" x14ac:dyDescent="0.3">
      <c r="A9" s="18" t="s">
        <v>16</v>
      </c>
      <c r="B9" s="18"/>
      <c r="C9" s="20">
        <f>C15*C16</f>
        <v>0.22795226992182144</v>
      </c>
      <c r="D9" s="20">
        <f>D15*D16</f>
        <v>0.11858760826115922</v>
      </c>
      <c r="E9" s="67"/>
      <c r="F9" s="67"/>
      <c r="I9"/>
      <c r="J9"/>
    </row>
    <row r="10" spans="1:11" ht="14.4" x14ac:dyDescent="0.3">
      <c r="A10" s="18"/>
      <c r="B10" s="18"/>
      <c r="C10" s="20"/>
      <c r="D10" s="20"/>
      <c r="I10"/>
      <c r="J10"/>
    </row>
    <row r="11" spans="1:11" ht="14.4" x14ac:dyDescent="0.3">
      <c r="C11" s="21"/>
      <c r="D11" s="21"/>
      <c r="I11"/>
      <c r="J11"/>
    </row>
    <row r="12" spans="1:11" s="9" customFormat="1" ht="10.8" thickBot="1" x14ac:dyDescent="0.25">
      <c r="A12" s="22"/>
      <c r="B12" s="22"/>
      <c r="C12" s="23"/>
      <c r="D12" s="23"/>
    </row>
    <row r="13" spans="1:11" ht="10.8" thickTop="1" x14ac:dyDescent="0.2">
      <c r="C13" s="21"/>
      <c r="D13" s="21"/>
    </row>
    <row r="14" spans="1:11" s="74" customFormat="1" x14ac:dyDescent="0.2">
      <c r="A14" s="72" t="s">
        <v>54</v>
      </c>
      <c r="B14" s="72"/>
      <c r="C14" s="73">
        <f>C15-SUM(C19,C25,C31,C36,C42)</f>
        <v>0</v>
      </c>
      <c r="D14" s="73">
        <f t="shared" ref="D14" si="0">D15-SUM(D19,D25,D31,D36,D42)</f>
        <v>-5.761820735352384E-5</v>
      </c>
    </row>
    <row r="15" spans="1:11" s="13" customFormat="1" x14ac:dyDescent="0.2">
      <c r="A15" s="18" t="s">
        <v>17</v>
      </c>
      <c r="B15" s="18" t="s">
        <v>18</v>
      </c>
      <c r="C15" s="24">
        <f>Summary!B25/Summary!B11</f>
        <v>2.8503318527157043E-2</v>
      </c>
      <c r="D15" s="24">
        <f>Summary!C25/Summary!C11</f>
        <v>1.2820051136159026E-2</v>
      </c>
    </row>
    <row r="16" spans="1:11" s="13" customFormat="1" x14ac:dyDescent="0.2">
      <c r="A16" s="18" t="s">
        <v>19</v>
      </c>
      <c r="B16" s="18" t="s">
        <v>20</v>
      </c>
      <c r="C16" s="25">
        <f>Summary!B11/Summary!B12</f>
        <v>7.9973940474557672</v>
      </c>
      <c r="D16" s="25">
        <f>Summary!C11/Summary!C12</f>
        <v>9.2501665556295798</v>
      </c>
    </row>
    <row r="17" spans="1:5" s="9" customFormat="1" ht="10.8" thickBot="1" x14ac:dyDescent="0.25">
      <c r="A17" s="22"/>
      <c r="B17" s="22"/>
      <c r="C17" s="23"/>
      <c r="D17" s="23"/>
    </row>
    <row r="18" spans="1:5" ht="10.8" thickTop="1" x14ac:dyDescent="0.2">
      <c r="C18" s="16"/>
      <c r="D18" s="16"/>
    </row>
    <row r="19" spans="1:5" s="34" customFormat="1" x14ac:dyDescent="0.2">
      <c r="A19" s="32" t="s">
        <v>51</v>
      </c>
      <c r="B19" s="32" t="s">
        <v>24</v>
      </c>
      <c r="C19" s="33">
        <f>C20+C21</f>
        <v>1.6292510590131884E-2</v>
      </c>
      <c r="D19" s="33">
        <f>D20+D21</f>
        <v>1.4310922251431457E-2</v>
      </c>
      <c r="E19" s="63">
        <f>C19*$C$16</f>
        <v>0.13029762721163077</v>
      </c>
    </row>
    <row r="20" spans="1:5" s="14" customFormat="1" ht="51" x14ac:dyDescent="0.2">
      <c r="A20" s="31" t="s">
        <v>21</v>
      </c>
      <c r="B20" s="39" t="s">
        <v>22</v>
      </c>
      <c r="C20" s="40">
        <f>Summary!B19/Summary!B11</f>
        <v>2.4044315628805157E-2</v>
      </c>
      <c r="D20" s="40">
        <f>Summary!C19/Summary!C11</f>
        <v>2.3313767150419537E-2</v>
      </c>
    </row>
    <row r="21" spans="1:5" s="14" customFormat="1" ht="30.6" x14ac:dyDescent="0.2">
      <c r="A21" s="31" t="s">
        <v>23</v>
      </c>
      <c r="B21" s="39" t="s">
        <v>45</v>
      </c>
      <c r="C21" s="40">
        <f>Summary!B20/Summary!B11</f>
        <v>-7.7518050386732752E-3</v>
      </c>
      <c r="D21" s="40">
        <f>Summary!C20/Summary!C11</f>
        <v>-9.0028448989880796E-3</v>
      </c>
    </row>
    <row r="22" spans="1:5" s="9" customFormat="1" ht="10.8" thickBot="1" x14ac:dyDescent="0.25">
      <c r="A22" s="22"/>
      <c r="B22" s="22"/>
      <c r="C22" s="26"/>
      <c r="D22" s="26"/>
    </row>
    <row r="23" spans="1:5" ht="10.8" thickTop="1" x14ac:dyDescent="0.2">
      <c r="C23" s="16"/>
      <c r="D23" s="16"/>
    </row>
    <row r="24" spans="1:5" s="13" customFormat="1" x14ac:dyDescent="0.2">
      <c r="A24" s="36" t="s">
        <v>29</v>
      </c>
      <c r="B24" s="18" t="s">
        <v>46</v>
      </c>
      <c r="C24" s="24">
        <f>C26+C27</f>
        <v>5.8006278131176404E-2</v>
      </c>
      <c r="D24" s="24">
        <f>D26+D27</f>
        <v>4.188669113040365E-2</v>
      </c>
    </row>
    <row r="25" spans="1:5" s="34" customFormat="1" x14ac:dyDescent="0.2">
      <c r="A25" s="32" t="s">
        <v>50</v>
      </c>
      <c r="B25" s="32" t="s">
        <v>47</v>
      </c>
      <c r="C25" s="33">
        <f>C24*C38</f>
        <v>4.7917131146135244E-2</v>
      </c>
      <c r="D25" s="33">
        <f>D24*D38</f>
        <v>3.3706651301811372E-2</v>
      </c>
      <c r="E25" s="63">
        <f>C25*$C$16</f>
        <v>0.38321217939925933</v>
      </c>
    </row>
    <row r="26" spans="1:5" s="14" customFormat="1" ht="20.399999999999999" x14ac:dyDescent="0.2">
      <c r="A26" s="31" t="s">
        <v>25</v>
      </c>
      <c r="B26" s="39" t="s">
        <v>26</v>
      </c>
      <c r="C26" s="40">
        <f>Summary!B15/Summary!B7</f>
        <v>9.0850205118836055E-2</v>
      </c>
      <c r="D26" s="40">
        <f>Summary!C15/Summary!C7</f>
        <v>9.2455025507920882E-2</v>
      </c>
    </row>
    <row r="27" spans="1:5" s="14" customFormat="1" ht="20.399999999999999" x14ac:dyDescent="0.2">
      <c r="A27" s="31" t="s">
        <v>27</v>
      </c>
      <c r="B27" s="39" t="s">
        <v>28</v>
      </c>
      <c r="C27" s="40">
        <f>Summary!B16/Summary!B7</f>
        <v>-3.2843926987659651E-2</v>
      </c>
      <c r="D27" s="40">
        <f>Summary!C16/Summary!C7</f>
        <v>-5.0568334377517232E-2</v>
      </c>
    </row>
    <row r="28" spans="1:5" x14ac:dyDescent="0.2">
      <c r="C28" s="27"/>
      <c r="D28" s="27"/>
    </row>
    <row r="29" spans="1:5" s="10" customFormat="1" ht="10.8" thickBot="1" x14ac:dyDescent="0.25">
      <c r="A29" s="28"/>
      <c r="B29" s="28"/>
      <c r="C29" s="29"/>
      <c r="D29" s="29"/>
    </row>
    <row r="30" spans="1:5" ht="10.8" thickTop="1" x14ac:dyDescent="0.2">
      <c r="C30" s="16"/>
      <c r="D30" s="16"/>
    </row>
    <row r="31" spans="1:5" s="34" customFormat="1" x14ac:dyDescent="0.2">
      <c r="A31" s="37" t="s">
        <v>49</v>
      </c>
      <c r="B31" s="32" t="s">
        <v>34</v>
      </c>
      <c r="C31" s="33">
        <f>C32*C33</f>
        <v>-5.5566036117923479E-3</v>
      </c>
      <c r="D31" s="33">
        <f>D32*D33</f>
        <v>-1.1523641470704744E-2</v>
      </c>
      <c r="E31" s="63">
        <f>C31*$C$16</f>
        <v>-4.4438348649019341E-2</v>
      </c>
    </row>
    <row r="32" spans="1:5" s="14" customFormat="1" x14ac:dyDescent="0.2">
      <c r="A32" s="31" t="s">
        <v>30</v>
      </c>
      <c r="B32" s="39" t="s">
        <v>31</v>
      </c>
      <c r="C32" s="40">
        <f>Summary!B18/Summary!B10</f>
        <v>-7.5305405254643826E-3</v>
      </c>
      <c r="D32" s="40">
        <f>Summary!C18/Summary!C10</f>
        <v>-1.4080788524157353E-2</v>
      </c>
    </row>
    <row r="33" spans="1:5" s="14" customFormat="1" ht="20.399999999999999" x14ac:dyDescent="0.2">
      <c r="A33" s="31" t="s">
        <v>32</v>
      </c>
      <c r="B33" s="39" t="s">
        <v>33</v>
      </c>
      <c r="C33" s="40">
        <f>Summary!B10/Summary!B11</f>
        <v>0.73787579961926986</v>
      </c>
      <c r="D33" s="40">
        <f>Summary!C10/Summary!C11</f>
        <v>0.81839461269761249</v>
      </c>
    </row>
    <row r="34" spans="1:5" s="9" customFormat="1" ht="10.8" thickBot="1" x14ac:dyDescent="0.25">
      <c r="A34" s="22"/>
      <c r="B34" s="22"/>
      <c r="C34" s="23"/>
      <c r="D34" s="23"/>
    </row>
    <row r="35" spans="1:5" ht="10.8" thickTop="1" x14ac:dyDescent="0.2">
      <c r="C35" s="16"/>
      <c r="D35" s="16"/>
    </row>
    <row r="36" spans="1:5" s="34" customFormat="1" x14ac:dyDescent="0.2">
      <c r="A36" s="38" t="s">
        <v>53</v>
      </c>
      <c r="B36" s="32" t="s">
        <v>40</v>
      </c>
      <c r="C36" s="33">
        <f>-C37*C38*C39</f>
        <v>-2.2775214803889623E-2</v>
      </c>
      <c r="D36" s="33">
        <f>-D37*D38*D39</f>
        <v>-2.1052252511793726E-2</v>
      </c>
      <c r="E36" s="63">
        <f>C36*$C$16</f>
        <v>-0.18214236730215333</v>
      </c>
    </row>
    <row r="37" spans="1:5" s="14" customFormat="1" x14ac:dyDescent="0.2">
      <c r="A37" s="31" t="s">
        <v>35</v>
      </c>
      <c r="B37" s="39" t="s">
        <v>48</v>
      </c>
      <c r="C37" s="41">
        <f>-Summary!B22/Summary!B21</f>
        <v>0.38807714786674458</v>
      </c>
      <c r="D37" s="41">
        <f>-Summary!C22/Summary!C21</f>
        <v>0.57686994276692316</v>
      </c>
    </row>
    <row r="38" spans="1:5" s="14" customFormat="1" ht="20.399999999999999" x14ac:dyDescent="0.2">
      <c r="A38" s="31" t="s">
        <v>36</v>
      </c>
      <c r="B38" s="39" t="s">
        <v>37</v>
      </c>
      <c r="C38" s="40">
        <f>Summary!B7/Summary!B11</f>
        <v>0.82606801694421095</v>
      </c>
      <c r="D38" s="40">
        <f>Summary!C7/Summary!C11</f>
        <v>0.80471028845115056</v>
      </c>
    </row>
    <row r="39" spans="1:5" s="14" customFormat="1" ht="20.399999999999999" x14ac:dyDescent="0.2">
      <c r="A39" s="31" t="s">
        <v>38</v>
      </c>
      <c r="B39" s="39" t="s">
        <v>39</v>
      </c>
      <c r="C39" s="40">
        <f>Summary!B21/Summary!B7</f>
        <v>7.1044196050424363E-2</v>
      </c>
      <c r="D39" s="40">
        <f>Summary!C21/Summary!C7</f>
        <v>4.5350398281571648E-2</v>
      </c>
    </row>
    <row r="40" spans="1:5" s="9" customFormat="1" ht="10.8" thickBot="1" x14ac:dyDescent="0.25">
      <c r="A40" s="22"/>
      <c r="B40" s="22"/>
      <c r="C40" s="30"/>
      <c r="D40" s="30"/>
    </row>
    <row r="41" spans="1:5" ht="10.8" thickTop="1" x14ac:dyDescent="0.2">
      <c r="C41" s="16"/>
      <c r="D41" s="16"/>
    </row>
    <row r="42" spans="1:5" s="34" customFormat="1" x14ac:dyDescent="0.2">
      <c r="A42" s="32" t="s">
        <v>52</v>
      </c>
      <c r="B42" s="32" t="s">
        <v>41</v>
      </c>
      <c r="C42" s="33">
        <f>Summary!B24/Summary!B11</f>
        <v>-7.3745047934281154E-3</v>
      </c>
      <c r="D42" s="33">
        <f>Summary!C24/Summary!C11</f>
        <v>-2.5640102272318052E-3</v>
      </c>
      <c r="E42" s="63">
        <f>C42*$C$16</f>
        <v>-5.8976820737896035E-2</v>
      </c>
    </row>
  </sheetData>
  <mergeCells count="1">
    <mergeCell ref="C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9"/>
  <sheetViews>
    <sheetView zoomScale="88" workbookViewId="0">
      <selection activeCell="F1" sqref="F1"/>
    </sheetView>
  </sheetViews>
  <sheetFormatPr defaultRowHeight="14.4" x14ac:dyDescent="0.3"/>
  <cols>
    <col min="1" max="1" width="34.109375" customWidth="1"/>
    <col min="2" max="3" width="31.44140625" bestFit="1" customWidth="1"/>
    <col min="4" max="6" width="18.21875" customWidth="1"/>
    <col min="16" max="16" width="22.21875" customWidth="1"/>
    <col min="17" max="17" width="24.5546875" customWidth="1"/>
    <col min="18" max="18" width="33" customWidth="1"/>
    <col min="19" max="19" width="12.5546875" customWidth="1"/>
  </cols>
  <sheetData>
    <row r="1" spans="1:7" x14ac:dyDescent="0.3">
      <c r="F1" s="61"/>
    </row>
    <row r="2" spans="1:7" x14ac:dyDescent="0.3">
      <c r="A2" s="2"/>
      <c r="B2" s="6" t="s">
        <v>57</v>
      </c>
      <c r="C2" s="6" t="s">
        <v>58</v>
      </c>
      <c r="D2" s="62"/>
      <c r="E2" s="44"/>
      <c r="F2" s="44"/>
      <c r="G2" s="11"/>
    </row>
    <row r="3" spans="1:7" x14ac:dyDescent="0.3">
      <c r="A3" s="2"/>
      <c r="B3" s="7">
        <v>43465</v>
      </c>
      <c r="C3" s="7">
        <v>43465</v>
      </c>
      <c r="D3" s="7"/>
      <c r="E3" s="45"/>
      <c r="F3" s="45"/>
    </row>
    <row r="4" spans="1:7" x14ac:dyDescent="0.3">
      <c r="A4" s="2" t="s">
        <v>16</v>
      </c>
      <c r="B4" s="35">
        <f>B25/B12</f>
        <v>0.22795226992182141</v>
      </c>
      <c r="C4" s="35">
        <f>C25/C12</f>
        <v>0.11858760826115923</v>
      </c>
      <c r="D4" s="35"/>
      <c r="E4" s="46"/>
      <c r="F4" s="46"/>
    </row>
    <row r="5" spans="1:7" x14ac:dyDescent="0.3">
      <c r="A5" s="51"/>
      <c r="B5" s="45"/>
      <c r="C5" s="45"/>
      <c r="D5" s="45"/>
      <c r="E5" s="45"/>
      <c r="F5" s="45"/>
    </row>
    <row r="6" spans="1:7" x14ac:dyDescent="0.3">
      <c r="A6" s="3" t="s">
        <v>2</v>
      </c>
      <c r="B6" s="2"/>
      <c r="C6" s="2"/>
      <c r="D6" s="2"/>
      <c r="E6" s="42"/>
      <c r="F6" s="42"/>
    </row>
    <row r="7" spans="1:7" x14ac:dyDescent="0.3">
      <c r="A7" s="2" t="s">
        <v>4</v>
      </c>
      <c r="B7" s="48">
        <v>24083.599999999999</v>
      </c>
      <c r="C7" s="48">
        <v>11173</v>
      </c>
      <c r="D7" s="48"/>
      <c r="E7" s="43"/>
      <c r="F7" s="43"/>
    </row>
    <row r="8" spans="1:7" x14ac:dyDescent="0.3">
      <c r="A8" s="4" t="s">
        <v>11</v>
      </c>
      <c r="B8" s="48">
        <v>3678.1499999999996</v>
      </c>
      <c r="C8" s="48">
        <v>476</v>
      </c>
      <c r="D8" s="48"/>
      <c r="E8" s="43"/>
      <c r="F8" s="43"/>
    </row>
    <row r="9" spans="1:7" x14ac:dyDescent="0.3">
      <c r="A9" s="4" t="s">
        <v>10</v>
      </c>
      <c r="B9" s="48">
        <v>20405.45</v>
      </c>
      <c r="C9" s="48">
        <v>10697</v>
      </c>
      <c r="D9" s="48"/>
      <c r="E9" s="43"/>
      <c r="F9" s="43"/>
    </row>
    <row r="10" spans="1:7" x14ac:dyDescent="0.3">
      <c r="A10" s="5" t="s">
        <v>44</v>
      </c>
      <c r="B10" s="48">
        <v>21512.400000000001</v>
      </c>
      <c r="C10" s="48">
        <v>11363</v>
      </c>
      <c r="D10" s="48"/>
      <c r="E10" s="43"/>
      <c r="F10" s="43"/>
    </row>
    <row r="11" spans="1:7" x14ac:dyDescent="0.3">
      <c r="A11" s="2" t="s">
        <v>5</v>
      </c>
      <c r="B11" s="48">
        <v>29154.5</v>
      </c>
      <c r="C11" s="48">
        <v>13884.5</v>
      </c>
      <c r="D11" s="48"/>
      <c r="E11" s="43"/>
      <c r="F11" s="43"/>
    </row>
    <row r="12" spans="1:7" x14ac:dyDescent="0.3">
      <c r="A12" s="2" t="s">
        <v>6</v>
      </c>
      <c r="B12" s="48">
        <v>3645.5</v>
      </c>
      <c r="C12" s="48">
        <v>1501</v>
      </c>
      <c r="D12" s="48"/>
      <c r="E12" s="43"/>
      <c r="F12" s="43"/>
    </row>
    <row r="13" spans="1:7" x14ac:dyDescent="0.3">
      <c r="A13" s="52"/>
      <c r="B13" s="49"/>
      <c r="C13" s="49"/>
      <c r="D13" s="49"/>
      <c r="E13" s="43"/>
      <c r="F13" s="43"/>
    </row>
    <row r="14" spans="1:7" x14ac:dyDescent="0.3">
      <c r="A14" s="3" t="s">
        <v>3</v>
      </c>
      <c r="B14" s="48"/>
      <c r="C14" s="48"/>
      <c r="D14" s="48"/>
      <c r="E14" s="43"/>
      <c r="F14" s="43"/>
    </row>
    <row r="15" spans="1:7" x14ac:dyDescent="0.3">
      <c r="A15" s="5" t="s">
        <v>0</v>
      </c>
      <c r="B15" s="48">
        <v>2188</v>
      </c>
      <c r="C15" s="48">
        <v>1033</v>
      </c>
      <c r="D15" s="48"/>
    </row>
    <row r="16" spans="1:7" x14ac:dyDescent="0.3">
      <c r="A16" s="5" t="s">
        <v>9</v>
      </c>
      <c r="B16" s="48">
        <v>-791</v>
      </c>
      <c r="C16" s="48">
        <v>-565</v>
      </c>
      <c r="D16" s="48"/>
      <c r="E16" s="43"/>
      <c r="F16" s="43"/>
    </row>
    <row r="17" spans="1:18" x14ac:dyDescent="0.3">
      <c r="A17" s="5" t="s">
        <v>12</v>
      </c>
      <c r="B17" s="48">
        <v>1397</v>
      </c>
      <c r="C17" s="48">
        <v>468</v>
      </c>
      <c r="D17" s="48"/>
      <c r="E17" s="43"/>
      <c r="F17" s="43"/>
    </row>
    <row r="18" spans="1:18" ht="28.8" x14ac:dyDescent="0.3">
      <c r="A18" s="12" t="s">
        <v>13</v>
      </c>
      <c r="B18" s="48">
        <v>-162</v>
      </c>
      <c r="C18" s="48">
        <v>-160</v>
      </c>
      <c r="D18" s="48"/>
      <c r="E18" s="43"/>
      <c r="F18" s="43"/>
    </row>
    <row r="19" spans="1:18" x14ac:dyDescent="0.3">
      <c r="A19" s="2" t="s">
        <v>1</v>
      </c>
      <c r="B19" s="48">
        <v>701</v>
      </c>
      <c r="C19" s="48">
        <v>323.70000000000005</v>
      </c>
      <c r="D19" s="48"/>
      <c r="E19" s="43"/>
      <c r="F19" s="43"/>
    </row>
    <row r="20" spans="1:18" x14ac:dyDescent="0.3">
      <c r="A20" s="5" t="s">
        <v>8</v>
      </c>
      <c r="B20" s="48">
        <v>-226</v>
      </c>
      <c r="C20" s="48">
        <v>-125</v>
      </c>
      <c r="D20" s="48"/>
      <c r="E20" s="43"/>
      <c r="F20" s="43"/>
    </row>
    <row r="21" spans="1:18" x14ac:dyDescent="0.3">
      <c r="A21" s="5" t="s">
        <v>43</v>
      </c>
      <c r="B21" s="50">
        <v>1711</v>
      </c>
      <c r="C21" s="50">
        <v>506.70000000000005</v>
      </c>
      <c r="D21" s="50"/>
      <c r="E21" s="47"/>
      <c r="F21" s="47"/>
    </row>
    <row r="22" spans="1:18" x14ac:dyDescent="0.3">
      <c r="A22" s="5" t="s">
        <v>14</v>
      </c>
      <c r="B22" s="48">
        <v>-664</v>
      </c>
      <c r="C22" s="48">
        <v>-292.3</v>
      </c>
      <c r="D22" s="48"/>
      <c r="E22" s="43"/>
      <c r="F22" s="43"/>
    </row>
    <row r="23" spans="1:18" x14ac:dyDescent="0.3">
      <c r="A23" s="5" t="s">
        <v>42</v>
      </c>
      <c r="B23" s="48">
        <v>1046</v>
      </c>
      <c r="C23" s="48">
        <v>214.4</v>
      </c>
      <c r="D23" s="48"/>
      <c r="E23" s="43"/>
      <c r="F23" s="43"/>
      <c r="R23" s="1"/>
    </row>
    <row r="24" spans="1:18" x14ac:dyDescent="0.3">
      <c r="A24" s="5" t="s">
        <v>15</v>
      </c>
      <c r="B24" s="48">
        <v>-215</v>
      </c>
      <c r="C24" s="48">
        <v>-35.6</v>
      </c>
      <c r="D24" s="43"/>
      <c r="F24" s="43"/>
      <c r="R24" s="1"/>
    </row>
    <row r="25" spans="1:18" x14ac:dyDescent="0.3">
      <c r="A25" s="2" t="s">
        <v>7</v>
      </c>
      <c r="B25" s="48">
        <v>831</v>
      </c>
      <c r="C25" s="48">
        <v>178</v>
      </c>
      <c r="D25" s="48"/>
      <c r="E25" s="43"/>
      <c r="F25" s="43"/>
      <c r="R25" s="1"/>
    </row>
    <row r="26" spans="1:18" x14ac:dyDescent="0.3">
      <c r="A26" s="42"/>
      <c r="B26" s="43"/>
      <c r="C26" s="43"/>
      <c r="D26" s="43"/>
      <c r="E26" s="43"/>
      <c r="F26" s="43"/>
      <c r="R26" s="1"/>
    </row>
    <row r="27" spans="1:18" x14ac:dyDescent="0.3">
      <c r="A27" s="42"/>
      <c r="B27" s="64"/>
      <c r="C27" s="64"/>
      <c r="D27" s="43"/>
      <c r="E27" s="43"/>
      <c r="F27" s="43"/>
      <c r="R27" s="1"/>
    </row>
    <row r="28" spans="1:18" ht="15.6" x14ac:dyDescent="0.3">
      <c r="B28" s="65">
        <v>28617434874</v>
      </c>
      <c r="C28" s="65">
        <v>13698169691</v>
      </c>
      <c r="R28" s="1"/>
    </row>
    <row r="29" spans="1:18" x14ac:dyDescent="0.3">
      <c r="B29" s="66">
        <v>28617.434873999999</v>
      </c>
      <c r="C29" s="66">
        <v>13698.169690999999</v>
      </c>
      <c r="R29" s="1"/>
    </row>
    <row r="30" spans="1:18" x14ac:dyDescent="0.3">
      <c r="B30" s="66"/>
      <c r="C30" s="66"/>
      <c r="R30" s="1"/>
    </row>
    <row r="31" spans="1:18" x14ac:dyDescent="0.3">
      <c r="B31">
        <v>29154.5</v>
      </c>
      <c r="C31">
        <v>13884.5</v>
      </c>
      <c r="R31" s="1"/>
    </row>
    <row r="32" spans="1:18" x14ac:dyDescent="0.3">
      <c r="R32" s="1"/>
    </row>
    <row r="33" spans="6:18" x14ac:dyDescent="0.3">
      <c r="R33" s="1"/>
    </row>
    <row r="34" spans="6:18" x14ac:dyDescent="0.3">
      <c r="R34" s="1"/>
    </row>
    <row r="35" spans="6:18" x14ac:dyDescent="0.3">
      <c r="R35" s="1"/>
    </row>
    <row r="36" spans="6:18" x14ac:dyDescent="0.3">
      <c r="R36" s="1"/>
    </row>
    <row r="37" spans="6:18" x14ac:dyDescent="0.3">
      <c r="R37" s="1"/>
    </row>
    <row r="41" spans="6:18" x14ac:dyDescent="0.3">
      <c r="F41" s="61"/>
    </row>
    <row r="52" spans="18:18" x14ac:dyDescent="0.3">
      <c r="R52" s="1"/>
    </row>
    <row r="53" spans="18:18" x14ac:dyDescent="0.3">
      <c r="R53" s="1"/>
    </row>
    <row r="54" spans="18:18" x14ac:dyDescent="0.3">
      <c r="R54" s="1"/>
    </row>
    <row r="55" spans="18:18" x14ac:dyDescent="0.3">
      <c r="R55" s="1"/>
    </row>
    <row r="56" spans="18:18" x14ac:dyDescent="0.3">
      <c r="R56" s="1"/>
    </row>
    <row r="57" spans="18:18" x14ac:dyDescent="0.3">
      <c r="R57" s="1"/>
    </row>
    <row r="58" spans="18:18" x14ac:dyDescent="0.3">
      <c r="R58" s="1"/>
    </row>
    <row r="59" spans="18:18" x14ac:dyDescent="0.3">
      <c r="R59" s="1"/>
    </row>
    <row r="60" spans="18:18" x14ac:dyDescent="0.3">
      <c r="R60" s="1"/>
    </row>
    <row r="61" spans="18:18" x14ac:dyDescent="0.3">
      <c r="R61" s="1"/>
    </row>
    <row r="62" spans="18:18" x14ac:dyDescent="0.3">
      <c r="R62" s="1"/>
    </row>
    <row r="63" spans="18:18" x14ac:dyDescent="0.3">
      <c r="R63" s="1"/>
    </row>
    <row r="64" spans="18:18" x14ac:dyDescent="0.3">
      <c r="R64" s="1"/>
    </row>
    <row r="65" spans="18:18" x14ac:dyDescent="0.3">
      <c r="R65" s="1"/>
    </row>
    <row r="66" spans="18:18" x14ac:dyDescent="0.3">
      <c r="R66" s="1"/>
    </row>
    <row r="67" spans="18:18" x14ac:dyDescent="0.3">
      <c r="R67" s="1"/>
    </row>
    <row r="68" spans="18:18" x14ac:dyDescent="0.3">
      <c r="R68" s="1"/>
    </row>
    <row r="69" spans="18:18" x14ac:dyDescent="0.3">
      <c r="R69" s="1"/>
    </row>
    <row r="70" spans="18:18" x14ac:dyDescent="0.3">
      <c r="R70" s="1"/>
    </row>
    <row r="71" spans="18:18" x14ac:dyDescent="0.3">
      <c r="R71" s="1"/>
    </row>
    <row r="72" spans="18:18" x14ac:dyDescent="0.3">
      <c r="R72" s="1"/>
    </row>
    <row r="73" spans="18:18" x14ac:dyDescent="0.3">
      <c r="R73" s="1"/>
    </row>
    <row r="74" spans="18:18" x14ac:dyDescent="0.3">
      <c r="R74" s="1"/>
    </row>
    <row r="75" spans="18:18" x14ac:dyDescent="0.3">
      <c r="R75" s="1"/>
    </row>
    <row r="76" spans="18:18" x14ac:dyDescent="0.3">
      <c r="R76" s="1"/>
    </row>
    <row r="77" spans="18:18" x14ac:dyDescent="0.3">
      <c r="R77" s="1"/>
    </row>
    <row r="78" spans="18:18" x14ac:dyDescent="0.3">
      <c r="R78" s="1"/>
    </row>
    <row r="79" spans="18:18" x14ac:dyDescent="0.3">
      <c r="R79" s="1"/>
    </row>
  </sheetData>
  <dataConsolidate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ROE tree</vt:lpstr>
      <vt:lpstr>Summary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Stepanova</dc:creator>
  <cp:lastModifiedBy>STEPANCHENKO, D. (Dmitrii)</cp:lastModifiedBy>
  <dcterms:created xsi:type="dcterms:W3CDTF">2019-03-04T08:36:58Z</dcterms:created>
  <dcterms:modified xsi:type="dcterms:W3CDTF">2023-03-12T09:28:37Z</dcterms:modified>
</cp:coreProperties>
</file>